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4700" activeTab="0"/>
  </bookViews>
  <sheets>
    <sheet name="Daten" sheetId="1" r:id="rId1"/>
    <sheet name="Kosten" sheetId="2" r:id="rId2"/>
    <sheet name="Seiten" sheetId="3" r:id="rId3"/>
    <sheet name="Kosten je Seite" sheetId="4" r:id="rId4"/>
  </sheets>
  <definedNames>
    <definedName name="Kaufpreis">'Daten'!$G$16</definedName>
  </definedNames>
  <calcPr fullCalcOnLoad="1"/>
</workbook>
</file>

<file path=xl/comments1.xml><?xml version="1.0" encoding="utf-8"?>
<comments xmlns="http://schemas.openxmlformats.org/spreadsheetml/2006/main">
  <authors>
    <author>Jost Jahn</author>
  </authors>
  <commentList>
    <comment ref="I3" authorId="0">
      <text>
        <r>
          <rPr>
            <b/>
            <sz val="8"/>
            <rFont val="Tahoma"/>
            <family val="0"/>
          </rPr>
          <t>Jost Jahn:</t>
        </r>
        <r>
          <rPr>
            <sz val="8"/>
            <rFont val="Tahoma"/>
            <family val="0"/>
          </rPr>
          <t xml:space="preserve">
Könnten auch 3000 sein? Dann wäre es aber über 100%!</t>
        </r>
      </text>
    </comment>
    <comment ref="N15" authorId="0">
      <text>
        <r>
          <rPr>
            <b/>
            <sz val="8"/>
            <rFont val="Tahoma"/>
            <family val="0"/>
          </rPr>
          <t>Jost Jahn:</t>
        </r>
        <r>
          <rPr>
            <sz val="8"/>
            <rFont val="Tahoma"/>
            <family val="0"/>
          </rPr>
          <t xml:space="preserve">
Sobald da, Preis eintragen! 10.2.2006 geliefert!</t>
        </r>
      </text>
    </comment>
    <comment ref="N5" authorId="0">
      <text>
        <r>
          <rPr>
            <b/>
            <sz val="8"/>
            <rFont val="Tahoma"/>
            <family val="0"/>
          </rPr>
          <t>Jost Jahn:</t>
        </r>
        <r>
          <rPr>
            <sz val="8"/>
            <rFont val="Tahoma"/>
            <family val="0"/>
          </rPr>
          <t xml:space="preserve">
BSI K355 am 27.1.99</t>
        </r>
      </text>
    </comment>
    <comment ref="N4" authorId="0">
      <text>
        <r>
          <rPr>
            <b/>
            <sz val="8"/>
            <rFont val="Tahoma"/>
            <family val="0"/>
          </rPr>
          <t>Jost Jahn:</t>
        </r>
        <r>
          <rPr>
            <sz val="8"/>
            <rFont val="Tahoma"/>
            <family val="0"/>
          </rPr>
          <t xml:space="preserve">
BSI K355 am 27.1.99</t>
        </r>
      </text>
    </comment>
    <comment ref="N2" authorId="0">
      <text>
        <r>
          <rPr>
            <b/>
            <sz val="8"/>
            <rFont val="Tahoma"/>
            <family val="0"/>
          </rPr>
          <t>Jost Jahn:</t>
        </r>
        <r>
          <rPr>
            <sz val="8"/>
            <rFont val="Tahoma"/>
            <family val="0"/>
          </rPr>
          <t xml:space="preserve">
Mitgeliefert.</t>
        </r>
      </text>
    </comment>
    <comment ref="R2" authorId="0">
      <text>
        <r>
          <rPr>
            <b/>
            <sz val="8"/>
            <rFont val="Tahoma"/>
            <family val="0"/>
          </rPr>
          <t>Jost Jahn:</t>
        </r>
        <r>
          <rPr>
            <sz val="8"/>
            <rFont val="Tahoma"/>
            <family val="0"/>
          </rPr>
          <t xml:space="preserve">
Mitgeliefert.</t>
        </r>
      </text>
    </comment>
    <comment ref="N7" authorId="0">
      <text>
        <r>
          <rPr>
            <b/>
            <sz val="8"/>
            <rFont val="Tahoma"/>
            <family val="0"/>
          </rPr>
          <t>Jost Jahn:</t>
        </r>
        <r>
          <rPr>
            <sz val="8"/>
            <rFont val="Tahoma"/>
            <family val="0"/>
          </rPr>
          <t xml:space="preserve">
V&amp;P 7.1.2000</t>
        </r>
      </text>
    </comment>
    <comment ref="N8" authorId="0">
      <text>
        <r>
          <rPr>
            <b/>
            <sz val="8"/>
            <rFont val="Tahoma"/>
            <family val="0"/>
          </rPr>
          <t>Jost Jahn:</t>
        </r>
        <r>
          <rPr>
            <sz val="8"/>
            <rFont val="Tahoma"/>
            <family val="0"/>
          </rPr>
          <t xml:space="preserve">
V&amp;P 7.1.2000</t>
        </r>
      </text>
    </comment>
    <comment ref="G14" authorId="0">
      <text>
        <r>
          <rPr>
            <b/>
            <sz val="8"/>
            <rFont val="Tahoma"/>
            <family val="0"/>
          </rPr>
          <t>Jost Jahn:</t>
        </r>
        <r>
          <rPr>
            <sz val="8"/>
            <rFont val="Tahoma"/>
            <family val="0"/>
          </rPr>
          <t xml:space="preserve">
Preis bei V&amp;P am 27.01.2004.</t>
        </r>
      </text>
    </comment>
    <comment ref="O2" authorId="0">
      <text>
        <r>
          <rPr>
            <b/>
            <sz val="8"/>
            <rFont val="Tahoma"/>
            <family val="0"/>
          </rPr>
          <t>Jost Jahn:</t>
        </r>
        <r>
          <rPr>
            <sz val="8"/>
            <rFont val="Tahoma"/>
            <family val="0"/>
          </rPr>
          <t xml:space="preserve">
Bis 2002 erfunden.
Danach aus Werten unten links, vor Ändernung letzten Wert in dieser Spalte eingeben.</t>
        </r>
      </text>
    </comment>
    <comment ref="N10" authorId="0">
      <text>
        <r>
          <rPr>
            <b/>
            <sz val="8"/>
            <rFont val="Tahoma"/>
            <family val="0"/>
          </rPr>
          <t>Jost Jahn:</t>
        </r>
        <r>
          <rPr>
            <sz val="8"/>
            <rFont val="Tahoma"/>
            <family val="0"/>
          </rPr>
          <t xml:space="preserve">
V&amp;P 7.1.2000</t>
        </r>
      </text>
    </comment>
    <comment ref="O1" authorId="0">
      <text>
        <r>
          <rPr>
            <b/>
            <sz val="8"/>
            <rFont val="Tahoma"/>
            <family val="0"/>
          </rPr>
          <t>Jost Jahn:</t>
        </r>
        <r>
          <rPr>
            <sz val="8"/>
            <rFont val="Tahoma"/>
            <family val="0"/>
          </rPr>
          <t xml:space="preserve">
Das reine Stück Papier.</t>
        </r>
      </text>
    </comment>
    <comment ref="R13" authorId="0">
      <text>
        <r>
          <rPr>
            <b/>
            <sz val="8"/>
            <rFont val="Tahoma"/>
            <family val="0"/>
          </rPr>
          <t>Jost Jahn:</t>
        </r>
        <r>
          <rPr>
            <sz val="8"/>
            <rFont val="Tahoma"/>
            <family val="0"/>
          </rPr>
          <t xml:space="preserve">
V&amp;P 15.3.2002.
Sobald da, Preis eintragen!</t>
        </r>
      </text>
    </comment>
    <comment ref="N14" authorId="0">
      <text>
        <r>
          <rPr>
            <b/>
            <sz val="8"/>
            <rFont val="Tahoma"/>
            <family val="0"/>
          </rPr>
          <t>Jost Jahn:</t>
        </r>
        <r>
          <rPr>
            <sz val="8"/>
            <rFont val="Tahoma"/>
            <family val="0"/>
          </rPr>
          <t xml:space="preserve">
Sobald da, Preis eintragen!</t>
        </r>
      </text>
    </comment>
    <comment ref="M1" authorId="0">
      <text>
        <r>
          <rPr>
            <b/>
            <sz val="8"/>
            <rFont val="Tahoma"/>
            <family val="0"/>
          </rPr>
          <t>Jost Jahn:</t>
        </r>
        <r>
          <rPr>
            <sz val="8"/>
            <rFont val="Tahoma"/>
            <family val="0"/>
          </rPr>
          <t xml:space="preserve">
Bezieht sich auf den beim letzten Mal eingelegten Toner.</t>
        </r>
      </text>
    </comment>
    <comment ref="Q9" authorId="0">
      <text>
        <r>
          <rPr>
            <b/>
            <sz val="8"/>
            <rFont val="Tahoma"/>
            <family val="0"/>
          </rPr>
          <t>Jost Jahn:</t>
        </r>
        <r>
          <rPr>
            <sz val="8"/>
            <rFont val="Tahoma"/>
            <family val="0"/>
          </rPr>
          <t xml:space="preserve">
Nr. 4174-303</t>
        </r>
      </text>
    </comment>
    <comment ref="R9" authorId="0">
      <text>
        <r>
          <rPr>
            <b/>
            <sz val="8"/>
            <rFont val="Tahoma"/>
            <family val="0"/>
          </rPr>
          <t>Jost Jahn:</t>
        </r>
        <r>
          <rPr>
            <sz val="8"/>
            <rFont val="Tahoma"/>
            <family val="0"/>
          </rPr>
          <t xml:space="preserve">
Alte Trommel, Preis geschätzt.</t>
        </r>
      </text>
    </comment>
    <comment ref="C10" authorId="0">
      <text>
        <r>
          <rPr>
            <b/>
            <sz val="8"/>
            <rFont val="Tahoma"/>
            <family val="0"/>
          </rPr>
          <t>Jost Jahn:</t>
        </r>
        <r>
          <rPr>
            <sz val="8"/>
            <rFont val="Tahoma"/>
            <family val="0"/>
          </rPr>
          <t xml:space="preserve">
Anzeige 728, scheint sich beim Trommelwechsel zu resetten? Das wären aber seit 2004 eigentlich zu wenig Seiten!
Vermutlich aus Versehen zurückgestellt. Beim nächsten Tonerwechsel Jahresvebrauch ansehen und evtl. korrigieren. Obwohl der Gesmatverbrauch nicht ganz unlogisch ist.</t>
        </r>
      </text>
    </comment>
  </commentList>
</comments>
</file>

<file path=xl/sharedStrings.xml><?xml version="1.0" encoding="utf-8"?>
<sst xmlns="http://schemas.openxmlformats.org/spreadsheetml/2006/main" count="25" uniqueCount="21">
  <si>
    <t>Datum</t>
  </si>
  <si>
    <t>Jam count</t>
  </si>
  <si>
    <t>Total pages</t>
  </si>
  <si>
    <t>Adobe Memory</t>
  </si>
  <si>
    <t>Prozentanteil erwartet</t>
  </si>
  <si>
    <t>Modell</t>
  </si>
  <si>
    <t>Preis</t>
  </si>
  <si>
    <t>Papier</t>
  </si>
  <si>
    <t>Je Stück</t>
  </si>
  <si>
    <t>Je Druck</t>
  </si>
  <si>
    <t>Kaufpreis</t>
  </si>
  <si>
    <t>Aufsummiert</t>
  </si>
  <si>
    <t>Je Jahr</t>
  </si>
  <si>
    <t>Summe</t>
  </si>
  <si>
    <t>Noch da:</t>
  </si>
  <si>
    <t>Seiten</t>
  </si>
  <si>
    <t>Toner</t>
  </si>
  <si>
    <t>Trommel</t>
  </si>
  <si>
    <t>Tage</t>
  </si>
  <si>
    <t>Seiten je Tone</t>
  </si>
  <si>
    <t>Seiten je Tag seit letztem Mal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</si>
</sst>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 mmm\ yyyy"/>
    <numFmt numFmtId="165" formatCode="General\ &quot;Blatt&quot;"/>
    <numFmt numFmtId="166" formatCode="General\ &quot;pages&quot;"/>
    <numFmt numFmtId="167" formatCode="dd/mm/yyyy"/>
    <numFmt numFmtId="168" formatCode="dd/\ mm\ yyyy"/>
    <numFmt numFmtId="169" formatCode="#,##0.00\ &quot;€&quot;"/>
    <numFmt numFmtId="170" formatCode="#,##0.0000\ &quot;€&quot;"/>
    <numFmt numFmtId="171" formatCode="0\ &quot;pages&quot;"/>
    <numFmt numFmtId="172" formatCode="#,##0\ &quot;Tage&quot;"/>
  </numFmts>
  <fonts count="10">
    <font>
      <sz val="10"/>
      <name val="Arial"/>
      <family val="0"/>
    </font>
    <font>
      <sz val="8"/>
      <name val="Tahoma"/>
      <family val="0"/>
    </font>
    <font>
      <b/>
      <sz val="8"/>
      <name val="Tahoma"/>
      <family val="0"/>
    </font>
    <font>
      <b/>
      <sz val="12"/>
      <name val="Arial"/>
      <family val="2"/>
    </font>
    <font>
      <b/>
      <sz val="10"/>
      <name val="Arial"/>
      <family val="2"/>
    </font>
    <font>
      <sz val="8"/>
      <name val="Arial"/>
      <family val="0"/>
    </font>
    <font>
      <b/>
      <sz val="8"/>
      <name val="Arial"/>
      <family val="0"/>
    </font>
    <font>
      <sz val="9.5"/>
      <name val="Arial"/>
      <family val="0"/>
    </font>
    <font>
      <sz val="5"/>
      <name val="Arial"/>
      <family val="0"/>
    </font>
    <font>
      <sz val="11"/>
      <name val="Arial"/>
      <family val="2"/>
    </font>
  </fonts>
  <fills count="2">
    <fill>
      <patternFill/>
    </fill>
    <fill>
      <patternFill patternType="gray125"/>
    </fill>
  </fills>
  <borders count="2">
    <border>
      <left/>
      <right/>
      <top/>
      <bottom/>
      <diagonal/>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165" fontId="0" fillId="0" borderId="0" xfId="0" applyNumberFormat="1" applyAlignment="1">
      <alignment/>
    </xf>
    <xf numFmtId="166" fontId="0" fillId="0" borderId="0" xfId="0" applyNumberFormat="1" applyAlignment="1">
      <alignment/>
    </xf>
    <xf numFmtId="9"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68" fontId="0" fillId="0" borderId="1" xfId="0" applyNumberFormat="1" applyBorder="1" applyAlignment="1">
      <alignment/>
    </xf>
    <xf numFmtId="171" fontId="0" fillId="0" borderId="1" xfId="0" applyNumberFormat="1" applyBorder="1" applyAlignment="1">
      <alignment/>
    </xf>
    <xf numFmtId="165" fontId="0" fillId="0" borderId="1" xfId="0" applyNumberFormat="1" applyBorder="1" applyAlignment="1">
      <alignment/>
    </xf>
    <xf numFmtId="0" fontId="0" fillId="0" borderId="1" xfId="0" applyBorder="1" applyAlignment="1">
      <alignment/>
    </xf>
    <xf numFmtId="9" fontId="0" fillId="0" borderId="1" xfId="0" applyNumberFormat="1" applyBorder="1" applyAlignment="1">
      <alignment/>
    </xf>
    <xf numFmtId="169" fontId="0" fillId="0" borderId="1" xfId="0" applyNumberFormat="1" applyBorder="1" applyAlignment="1">
      <alignment/>
    </xf>
    <xf numFmtId="170" fontId="0" fillId="0" borderId="1" xfId="0" applyNumberFormat="1" applyBorder="1" applyAlignment="1">
      <alignment/>
    </xf>
    <xf numFmtId="168" fontId="0" fillId="0" borderId="0" xfId="0" applyNumberFormat="1" applyBorder="1" applyAlignment="1">
      <alignment/>
    </xf>
    <xf numFmtId="171" fontId="0" fillId="0" borderId="0" xfId="0" applyNumberFormat="1" applyBorder="1" applyAlignment="1">
      <alignment/>
    </xf>
    <xf numFmtId="165" fontId="0" fillId="0" borderId="0" xfId="0" applyNumberFormat="1" applyBorder="1" applyAlignment="1">
      <alignment/>
    </xf>
    <xf numFmtId="0" fontId="0" fillId="0" borderId="0" xfId="0" applyBorder="1" applyAlignment="1">
      <alignment/>
    </xf>
    <xf numFmtId="9"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6" fontId="0" fillId="0" borderId="0" xfId="0" applyNumberFormat="1" applyAlignment="1">
      <alignment horizontal="right"/>
    </xf>
    <xf numFmtId="172" fontId="0" fillId="0" borderId="0" xfId="0" applyNumberFormat="1" applyAlignment="1">
      <alignment/>
    </xf>
    <xf numFmtId="172" fontId="0" fillId="0" borderId="1" xfId="0" applyNumberFormat="1" applyBorder="1" applyAlignment="1">
      <alignment/>
    </xf>
    <xf numFmtId="172" fontId="0" fillId="0" borderId="0" xfId="0" applyNumberForma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Laserdrucker Minolta PagePro 8L</a:t>
            </a:r>
          </a:p>
        </c:rich>
      </c:tx>
      <c:layout>
        <c:manualLayout>
          <c:xMode val="factor"/>
          <c:yMode val="factor"/>
          <c:x val="0.0305"/>
          <c:y val="-0.004"/>
        </c:manualLayout>
      </c:layout>
      <c:spPr>
        <a:noFill/>
        <a:ln>
          <a:noFill/>
        </a:ln>
      </c:spPr>
    </c:title>
    <c:plotArea>
      <c:layout>
        <c:manualLayout>
          <c:xMode val="edge"/>
          <c:yMode val="edge"/>
          <c:x val="0.0865"/>
          <c:y val="0.21875"/>
          <c:w val="0.85425"/>
          <c:h val="0.64075"/>
        </c:manualLayout>
      </c:layout>
      <c:pieChart>
        <c:varyColors val="1"/>
        <c:ser>
          <c:idx val="0"/>
          <c:order val="0"/>
          <c:tx>
            <c:v>Laserdrucker Minolate PagePro 8L</c:v>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dLbls>
          <c:cat>
            <c:strRef>
              <c:f>(Daten!$A$16,Daten!$I$1,Daten!$O$1,Daten!$Q$1)</c:f>
              <c:strCache>
                <c:ptCount val="4"/>
                <c:pt idx="0">
                  <c:v>Kaufpreis</c:v>
                </c:pt>
                <c:pt idx="1">
                  <c:v>Toner</c:v>
                </c:pt>
                <c:pt idx="2">
                  <c:v>Papier</c:v>
                </c:pt>
                <c:pt idx="3">
                  <c:v>Trommel</c:v>
                </c:pt>
              </c:strCache>
            </c:strRef>
          </c:cat>
          <c:val>
            <c:numRef>
              <c:f>(Daten!$G$16,Daten!$N$11,Daten!$P$11,Daten!$R$11)</c:f>
              <c:numCache>
                <c:ptCount val="4"/>
                <c:pt idx="0">
                  <c:v>255.13464871691303</c:v>
                </c:pt>
                <c:pt idx="1">
                  <c:v>602.9474911418681</c:v>
                </c:pt>
                <c:pt idx="2">
                  <c:v>209.32155525503998</c:v>
                </c:pt>
                <c:pt idx="3">
                  <c:v>90</c:v>
                </c:pt>
              </c:numCache>
            </c:numRef>
          </c:val>
        </c:ser>
      </c:pieChart>
      <c:spPr>
        <a:noFill/>
        <a:ln>
          <a:noFill/>
        </a:ln>
      </c:spPr>
    </c:plotArea>
    <c:legend>
      <c:legendPos val="b"/>
      <c:layout>
        <c:manualLayout>
          <c:xMode val="edge"/>
          <c:yMode val="edge"/>
          <c:x val="0.34875"/>
          <c:y val="0.95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Alle Seiten</a:t>
            </a:r>
          </a:p>
        </c:rich>
      </c:tx>
      <c:layout/>
      <c:spPr>
        <a:noFill/>
        <a:ln>
          <a:noFill/>
        </a:ln>
      </c:spPr>
    </c:title>
    <c:plotArea>
      <c:layout>
        <c:manualLayout>
          <c:xMode val="edge"/>
          <c:yMode val="edge"/>
          <c:x val="0.05475"/>
          <c:y val="0.10475"/>
          <c:w val="0.935"/>
          <c:h val="0.84025"/>
        </c:manualLayout>
      </c:layout>
      <c:lineChart>
        <c:grouping val="standard"/>
        <c:varyColors val="0"/>
        <c:ser>
          <c:idx val="0"/>
          <c:order val="0"/>
          <c:tx>
            <c:strRef>
              <c:f>Daten!$C$1</c:f>
              <c:strCache>
                <c:ptCount val="1"/>
                <c:pt idx="0">
                  <c:v>Total pages</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0"/>
            <c:showLegendKey val="0"/>
            <c:showVal val="1"/>
            <c:showBubbleSize val="0"/>
            <c:showCatName val="0"/>
            <c:showSerName val="0"/>
            <c:showLeaderLines val="1"/>
            <c:showPercent val="0"/>
          </c:dLbls>
          <c:cat>
            <c:strRef>
              <c:f>Daten!$A$2:$A$10</c:f>
              <c:strCache>
                <c:ptCount val="9"/>
                <c:pt idx="0">
                  <c:v>36160</c:v>
                </c:pt>
                <c:pt idx="1">
                  <c:v>36281</c:v>
                </c:pt>
                <c:pt idx="2">
                  <c:v>36342</c:v>
                </c:pt>
                <c:pt idx="3">
                  <c:v>36526</c:v>
                </c:pt>
                <c:pt idx="4">
                  <c:v>36708</c:v>
                </c:pt>
                <c:pt idx="5">
                  <c:v>37073</c:v>
                </c:pt>
                <c:pt idx="6">
                  <c:v>37330</c:v>
                </c:pt>
                <c:pt idx="7">
                  <c:v>38015</c:v>
                </c:pt>
                <c:pt idx="8">
                  <c:v>38758</c:v>
                </c:pt>
              </c:strCache>
            </c:strRef>
          </c:cat>
          <c:val>
            <c:numRef>
              <c:f>Daten!$C$2:$C$10</c:f>
              <c:numCache>
                <c:ptCount val="9"/>
                <c:pt idx="0">
                  <c:v>0</c:v>
                </c:pt>
                <c:pt idx="1">
                  <c:v>2559</c:v>
                </c:pt>
                <c:pt idx="2">
                  <c:v>5731</c:v>
                </c:pt>
                <c:pt idx="3">
                  <c:v>9548</c:v>
                </c:pt>
                <c:pt idx="4">
                  <c:v>11432</c:v>
                </c:pt>
                <c:pt idx="5">
                  <c:v>13937</c:v>
                </c:pt>
                <c:pt idx="6">
                  <c:v>19010</c:v>
                </c:pt>
                <c:pt idx="7">
                  <c:v>22962</c:v>
                </c:pt>
                <c:pt idx="8">
                  <c:v>23690</c:v>
                </c:pt>
              </c:numCache>
            </c:numRef>
          </c:val>
          <c:smooth val="0"/>
        </c:ser>
        <c:marker val="1"/>
        <c:axId val="41052015"/>
        <c:axId val="33923816"/>
      </c:lineChart>
      <c:catAx>
        <c:axId val="41052015"/>
        <c:scaling>
          <c:orientation val="minMax"/>
        </c:scaling>
        <c:axPos val="b"/>
        <c:title>
          <c:tx>
            <c:rich>
              <a:bodyPr vert="horz" rot="0" anchor="ctr"/>
              <a:lstStyle/>
              <a:p>
                <a:pPr algn="ctr">
                  <a:defRPr/>
                </a:pPr>
                <a:r>
                  <a:rPr lang="en-US" cap="none" sz="1000" b="1" i="0" u="none" baseline="0">
                    <a:latin typeface="Arial"/>
                    <a:ea typeface="Arial"/>
                    <a:cs typeface="Arial"/>
                  </a:rPr>
                  <a:t>Datum</a:t>
                </a:r>
              </a:p>
            </c:rich>
          </c:tx>
          <c:layout>
            <c:manualLayout>
              <c:xMode val="factor"/>
              <c:yMode val="factor"/>
              <c:x val="0.05325"/>
              <c:y val="0.0175"/>
            </c:manualLayout>
          </c:layout>
          <c:overlay val="0"/>
          <c:spPr>
            <a:noFill/>
            <a:ln>
              <a:noFill/>
            </a:ln>
          </c:spPr>
        </c:title>
        <c:delete val="0"/>
        <c:numFmt formatCode="mmm-yy" sourceLinked="0"/>
        <c:majorTickMark val="out"/>
        <c:minorTickMark val="none"/>
        <c:tickLblPos val="nextTo"/>
        <c:txPr>
          <a:bodyPr vert="horz" rot="-5400000"/>
          <a:lstStyle/>
          <a:p>
            <a:pPr>
              <a:defRPr lang="en-US" cap="none" sz="1000" b="0" i="0" u="none" baseline="0">
                <a:latin typeface="Arial"/>
                <a:ea typeface="Arial"/>
                <a:cs typeface="Arial"/>
              </a:defRPr>
            </a:pPr>
          </a:p>
        </c:txPr>
        <c:crossAx val="33923816"/>
        <c:crosses val="autoZero"/>
        <c:auto val="1"/>
        <c:lblOffset val="100"/>
        <c:noMultiLvlLbl val="0"/>
      </c:catAx>
      <c:valAx>
        <c:axId val="33923816"/>
        <c:scaling>
          <c:orientation val="minMax"/>
        </c:scaling>
        <c:axPos val="l"/>
        <c:title>
          <c:tx>
            <c:rich>
              <a:bodyPr vert="horz" rot="0" anchor="ctr"/>
              <a:lstStyle/>
              <a:p>
                <a:pPr algn="ctr">
                  <a:defRPr/>
                </a:pPr>
                <a:r>
                  <a:rPr lang="en-US" cap="none" sz="1000" b="1" i="0" u="none" baseline="0">
                    <a:latin typeface="Arial"/>
                    <a:ea typeface="Arial"/>
                    <a:cs typeface="Arial"/>
                  </a:rPr>
                  <a:t>Seiten</a:t>
                </a:r>
              </a:p>
            </c:rich>
          </c:tx>
          <c:layout>
            <c:manualLayout>
              <c:xMode val="factor"/>
              <c:yMode val="factor"/>
              <c:x val="0.01825"/>
              <c:y val="0.146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05201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8375"/>
          <c:y val="0.105"/>
          <c:w val="0.906"/>
          <c:h val="0.8445"/>
        </c:manualLayout>
      </c:layout>
      <c:lineChart>
        <c:grouping val="standard"/>
        <c:varyColors val="0"/>
        <c:ser>
          <c:idx val="0"/>
          <c:order val="0"/>
          <c:tx>
            <c:strRef>
              <c:f>Daten!$T$1</c:f>
              <c:strCache>
                <c:ptCount val="1"/>
                <c:pt idx="0">
                  <c:v>Je Druck</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1"/>
              <c:delete val="1"/>
            </c:dLbl>
            <c:numFmt formatCode="#,##0.0000\ &quot;€&quot;" sourceLinked="0"/>
            <c:showLegendKey val="0"/>
            <c:showVal val="1"/>
            <c:showBubbleSize val="0"/>
            <c:showCatName val="0"/>
            <c:showSerName val="0"/>
            <c:showLeaderLines val="1"/>
            <c:showPercent val="0"/>
          </c:dLbls>
          <c:cat>
            <c:strRef>
              <c:f>Daten!$A$2:$A$10</c:f>
              <c:strCache>
                <c:ptCount val="9"/>
                <c:pt idx="0">
                  <c:v>36160</c:v>
                </c:pt>
                <c:pt idx="1">
                  <c:v>36281</c:v>
                </c:pt>
                <c:pt idx="2">
                  <c:v>36342</c:v>
                </c:pt>
                <c:pt idx="3">
                  <c:v>36526</c:v>
                </c:pt>
                <c:pt idx="4">
                  <c:v>36708</c:v>
                </c:pt>
                <c:pt idx="5">
                  <c:v>37073</c:v>
                </c:pt>
                <c:pt idx="6">
                  <c:v>37330</c:v>
                </c:pt>
                <c:pt idx="7">
                  <c:v>38015</c:v>
                </c:pt>
                <c:pt idx="8">
                  <c:v>38758</c:v>
                </c:pt>
              </c:strCache>
            </c:strRef>
          </c:cat>
          <c:val>
            <c:numRef>
              <c:f>Daten!$T$2:$T$10</c:f>
              <c:numCache>
                <c:ptCount val="9"/>
                <c:pt idx="1">
                  <c:v>0.14823975057731476</c:v>
                </c:pt>
                <c:pt idx="2">
                  <c:v>0.08982802211442749</c:v>
                </c:pt>
                <c:pt idx="3">
                  <c:v>0.06367914415232209</c:v>
                </c:pt>
                <c:pt idx="4">
                  <c:v>0.06031674615071367</c:v>
                </c:pt>
                <c:pt idx="5">
                  <c:v>0.05679051021933486</c:v>
                </c:pt>
                <c:pt idx="6">
                  <c:v>0.048055620192466134</c:v>
                </c:pt>
                <c:pt idx="7">
                  <c:v>0.04532210346915692</c:v>
                </c:pt>
                <c:pt idx="8">
                  <c:v>0.04892045521357388</c:v>
                </c:pt>
              </c:numCache>
            </c:numRef>
          </c:val>
          <c:smooth val="0"/>
        </c:ser>
        <c:marker val="1"/>
        <c:axId val="36878889"/>
        <c:axId val="63474546"/>
      </c:lineChart>
      <c:catAx>
        <c:axId val="36878889"/>
        <c:scaling>
          <c:orientation val="minMax"/>
        </c:scaling>
        <c:axPos val="b"/>
        <c:title>
          <c:tx>
            <c:rich>
              <a:bodyPr vert="horz" rot="0" anchor="ctr"/>
              <a:lstStyle/>
              <a:p>
                <a:pPr algn="ctr">
                  <a:defRPr/>
                </a:pPr>
                <a:r>
                  <a:rPr lang="en-US" cap="none" sz="800" b="1" i="0" u="none" baseline="0">
                    <a:latin typeface="Arial"/>
                    <a:ea typeface="Arial"/>
                    <a:cs typeface="Arial"/>
                  </a:rPr>
                  <a:t>Datum</a:t>
                </a:r>
              </a:p>
            </c:rich>
          </c:tx>
          <c:layout>
            <c:manualLayout>
              <c:xMode val="factor"/>
              <c:yMode val="factor"/>
              <c:x val="0.05225"/>
              <c:y val="0.019"/>
            </c:manualLayout>
          </c:layout>
          <c:overlay val="0"/>
          <c:spPr>
            <a:noFill/>
            <a:ln>
              <a:noFill/>
            </a:ln>
          </c:spPr>
        </c:title>
        <c:delete val="0"/>
        <c:numFmt formatCode="mmm-yy" sourceLinked="0"/>
        <c:majorTickMark val="out"/>
        <c:minorTickMark val="none"/>
        <c:tickLblPos val="nextTo"/>
        <c:txPr>
          <a:bodyPr/>
          <a:lstStyle/>
          <a:p>
            <a:pPr>
              <a:defRPr lang="en-US" cap="none" sz="1000" b="0" i="0" u="none" baseline="0">
                <a:latin typeface="Arial"/>
                <a:ea typeface="Arial"/>
                <a:cs typeface="Arial"/>
              </a:defRPr>
            </a:pPr>
          </a:p>
        </c:txPr>
        <c:crossAx val="63474546"/>
        <c:crosses val="autoZero"/>
        <c:auto val="1"/>
        <c:lblOffset val="100"/>
        <c:noMultiLvlLbl val="0"/>
      </c:catAx>
      <c:valAx>
        <c:axId val="63474546"/>
        <c:scaling>
          <c:orientation val="minMax"/>
          <c:max val="0.1"/>
        </c:scaling>
        <c:axPos val="l"/>
        <c:title>
          <c:tx>
            <c:rich>
              <a:bodyPr vert="horz" rot="0" anchor="ctr"/>
              <a:lstStyle/>
              <a:p>
                <a:pPr algn="ctr">
                  <a:defRPr/>
                </a:pPr>
                <a:r>
                  <a:rPr lang="en-US" cap="none" sz="1000" b="1" i="0" u="none" baseline="0">
                    <a:latin typeface="Arial"/>
                    <a:ea typeface="Arial"/>
                    <a:cs typeface="Arial"/>
                  </a:rPr>
                  <a:t>Preis/Seite</a:t>
                </a:r>
              </a:p>
            </c:rich>
          </c:tx>
          <c:layout>
            <c:manualLayout>
              <c:xMode val="factor"/>
              <c:yMode val="factor"/>
              <c:x val="0.03525"/>
              <c:y val="0.14375"/>
            </c:manualLayout>
          </c:layout>
          <c:overlay val="0"/>
          <c:spPr>
            <a:noFill/>
            <a:ln>
              <a:noFill/>
            </a:ln>
          </c:spPr>
        </c:title>
        <c:majorGridlines/>
        <c:delete val="0"/>
        <c:numFmt formatCode="#,##0.00\ &quot;€&quot;" sourceLinked="0"/>
        <c:majorTickMark val="out"/>
        <c:minorTickMark val="none"/>
        <c:tickLblPos val="nextTo"/>
        <c:txPr>
          <a:bodyPr/>
          <a:lstStyle/>
          <a:p>
            <a:pPr>
              <a:defRPr lang="en-US" cap="none" sz="1000" b="0" i="0" u="none" baseline="0">
                <a:latin typeface="Arial"/>
                <a:ea typeface="Arial"/>
                <a:cs typeface="Arial"/>
              </a:defRPr>
            </a:pPr>
          </a:p>
        </c:txPr>
        <c:crossAx val="3687888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61"/>
  </sheetViews>
  <pageMargins left="0.75" right="0.75" top="1" bottom="1"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61"/>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zoomScale="161"/>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
  <sheetViews>
    <sheetView tabSelected="1" workbookViewId="0" topLeftCell="A1">
      <selection activeCell="P15" sqref="P15"/>
    </sheetView>
  </sheetViews>
  <sheetFormatPr defaultColWidth="11.421875" defaultRowHeight="12.75"/>
  <cols>
    <col min="1" max="1" width="10.7109375" style="4" customWidth="1"/>
    <col min="2" max="2" width="10.421875" style="23" customWidth="1"/>
    <col min="3" max="3" width="11.8515625" style="2" customWidth="1"/>
    <col min="4" max="4" width="10.57421875" style="2" customWidth="1"/>
    <col min="5" max="5" width="12.57421875" style="7" customWidth="1"/>
    <col min="6" max="6" width="9.57421875" style="7" customWidth="1"/>
    <col min="7" max="7" width="10.421875" style="2" customWidth="1"/>
    <col min="8" max="8" width="7.57421875" style="2" customWidth="1"/>
    <col min="10" max="10" width="14.7109375" style="0" customWidth="1"/>
    <col min="11" max="11" width="10.421875" style="0" customWidth="1"/>
    <col min="12" max="12" width="5.00390625" style="0" hidden="1" customWidth="1"/>
    <col min="13" max="13" width="6.28125" style="3" customWidth="1"/>
    <col min="14" max="15" width="8.140625" style="3" customWidth="1"/>
    <col min="16" max="16" width="8.57421875" style="3" customWidth="1"/>
    <col min="17" max="17" width="10.421875" style="0" customWidth="1"/>
    <col min="18" max="18" width="8.00390625" style="0" customWidth="1"/>
    <col min="19" max="19" width="10.00390625" style="0" customWidth="1"/>
    <col min="20" max="20" width="8.140625" style="0" customWidth="1"/>
    <col min="21" max="21" width="9.7109375" style="0" customWidth="1"/>
  </cols>
  <sheetData>
    <row r="1" spans="1:21" ht="12.75">
      <c r="A1" s="4" t="s">
        <v>0</v>
      </c>
      <c r="B1" s="23" t="s">
        <v>18</v>
      </c>
      <c r="C1" s="2" t="s">
        <v>2</v>
      </c>
      <c r="D1" s="22" t="s">
        <v>15</v>
      </c>
      <c r="E1" s="7" t="s">
        <v>12</v>
      </c>
      <c r="F1" s="7" t="s">
        <v>20</v>
      </c>
      <c r="G1" s="2" t="s">
        <v>1</v>
      </c>
      <c r="H1" s="2" t="s">
        <v>3</v>
      </c>
      <c r="I1" t="s">
        <v>16</v>
      </c>
      <c r="K1" t="s">
        <v>19</v>
      </c>
      <c r="L1" t="s">
        <v>5</v>
      </c>
      <c r="M1" s="3" t="s">
        <v>4</v>
      </c>
      <c r="N1" s="3" t="s">
        <v>6</v>
      </c>
      <c r="O1" s="3" t="s">
        <v>7</v>
      </c>
      <c r="P1" s="3" t="s">
        <v>6</v>
      </c>
      <c r="Q1" t="s">
        <v>17</v>
      </c>
      <c r="R1" t="s">
        <v>6</v>
      </c>
      <c r="S1" t="s">
        <v>11</v>
      </c>
      <c r="T1" t="s">
        <v>9</v>
      </c>
      <c r="U1" t="s">
        <v>12</v>
      </c>
    </row>
    <row r="2" spans="1:19" ht="12.75">
      <c r="A2" s="4">
        <v>36160</v>
      </c>
      <c r="B2" s="23">
        <f>A2-A$2</f>
        <v>0</v>
      </c>
      <c r="C2" s="2">
        <v>0</v>
      </c>
      <c r="I2" s="1">
        <v>3000</v>
      </c>
      <c r="J2" t="str">
        <f>IF(I2=3000,"Normal Capacity",IF(I2=6000,"High Capacity",""))</f>
        <v>Normal Capacity</v>
      </c>
      <c r="K2" s="2">
        <f>C3-C2</f>
        <v>2559</v>
      </c>
      <c r="M2" s="3">
        <f aca="true" t="shared" si="0" ref="M2:M10">(C3-C2)/I2</f>
        <v>0.853</v>
      </c>
      <c r="N2" s="5">
        <v>0</v>
      </c>
      <c r="O2" s="6">
        <v>0.008</v>
      </c>
      <c r="P2" s="6"/>
      <c r="Q2" s="1">
        <v>20000</v>
      </c>
      <c r="R2" s="5">
        <v>0</v>
      </c>
      <c r="S2" s="5">
        <f>Kaufpreis+N2+R2</f>
        <v>255.13464871691303</v>
      </c>
    </row>
    <row r="3" spans="1:21" ht="12.75">
      <c r="A3" s="4">
        <v>36281</v>
      </c>
      <c r="B3" s="23">
        <f aca="true" t="shared" si="1" ref="B3:B10">A3-A$2</f>
        <v>121</v>
      </c>
      <c r="C3" s="2">
        <v>2559</v>
      </c>
      <c r="D3" s="2">
        <f>C3-C2</f>
        <v>2559</v>
      </c>
      <c r="E3" s="7">
        <f aca="true" t="shared" si="2" ref="E3:E10">C3/(A3-A$2)*365</f>
        <v>7719.297520661156</v>
      </c>
      <c r="F3" s="7">
        <f>C3/(B3-B2)</f>
        <v>21.14876033057851</v>
      </c>
      <c r="G3" s="2">
        <v>31</v>
      </c>
      <c r="H3" s="2">
        <v>0</v>
      </c>
      <c r="I3" s="1">
        <v>6000</v>
      </c>
      <c r="J3" t="str">
        <f aca="true" t="shared" si="3" ref="J3:J10">IF(I3=3000,"Normal Capacity",IF(I3=6000,"High Capacity",""))</f>
        <v>High Capacity</v>
      </c>
      <c r="K3" s="2">
        <f aca="true" t="shared" si="4" ref="K3:K10">C4-C3</f>
        <v>3172</v>
      </c>
      <c r="M3" s="3">
        <f t="shared" si="0"/>
        <v>0.5286666666666666</v>
      </c>
      <c r="N3" s="5">
        <f>N4</f>
        <v>103.73887301043546</v>
      </c>
      <c r="O3" s="6">
        <v>0.01</v>
      </c>
      <c r="P3" s="5">
        <f>O3*D3</f>
        <v>25.59</v>
      </c>
      <c r="Q3" s="1"/>
      <c r="S3" s="5">
        <f aca="true" t="shared" si="5" ref="S3:S10">S2+N3+R3+(C3-C2)*O2</f>
        <v>379.34552172734845</v>
      </c>
      <c r="T3" s="6">
        <f aca="true" t="shared" si="6" ref="T3:T10">S3/C3</f>
        <v>0.14823975057731476</v>
      </c>
      <c r="U3" s="5">
        <f aca="true" t="shared" si="7" ref="U3:U10">S3/(A3-A$2)*365</f>
        <v>1144.306739094894</v>
      </c>
    </row>
    <row r="4" spans="1:21" ht="12.75">
      <c r="A4" s="4">
        <v>36342</v>
      </c>
      <c r="B4" s="23">
        <f t="shared" si="1"/>
        <v>182</v>
      </c>
      <c r="C4" s="2">
        <v>5731</v>
      </c>
      <c r="D4" s="2">
        <f aca="true" t="shared" si="8" ref="D4:D10">C4-C3</f>
        <v>3172</v>
      </c>
      <c r="E4" s="7">
        <f t="shared" si="2"/>
        <v>11493.489010989011</v>
      </c>
      <c r="F4" s="7">
        <f aca="true" t="shared" si="9" ref="F4:F10">C4/(B4-B3)</f>
        <v>93.95081967213115</v>
      </c>
      <c r="G4" s="2">
        <v>146</v>
      </c>
      <c r="H4" s="2">
        <v>0</v>
      </c>
      <c r="I4" s="1">
        <v>6000</v>
      </c>
      <c r="J4" t="str">
        <f t="shared" si="3"/>
        <v>High Capacity</v>
      </c>
      <c r="K4" s="2">
        <f t="shared" si="4"/>
        <v>3817</v>
      </c>
      <c r="M4" s="3">
        <f t="shared" si="0"/>
        <v>0.6361666666666667</v>
      </c>
      <c r="N4" s="5">
        <f>174.91*1.16/1.95583</f>
        <v>103.73887301043546</v>
      </c>
      <c r="O4" s="6">
        <v>0.0075</v>
      </c>
      <c r="P4" s="5">
        <f aca="true" t="shared" si="10" ref="P4:P10">O4*D4</f>
        <v>23.79</v>
      </c>
      <c r="Q4" s="1"/>
      <c r="S4" s="5">
        <f t="shared" si="5"/>
        <v>514.8043947377839</v>
      </c>
      <c r="T4" s="6">
        <f t="shared" si="6"/>
        <v>0.08982802211442749</v>
      </c>
      <c r="U4" s="5">
        <f t="shared" si="7"/>
        <v>1032.4373850510501</v>
      </c>
    </row>
    <row r="5" spans="1:21" ht="12.75">
      <c r="A5" s="4">
        <v>36526</v>
      </c>
      <c r="B5" s="23">
        <f t="shared" si="1"/>
        <v>366</v>
      </c>
      <c r="C5" s="2">
        <v>9548</v>
      </c>
      <c r="D5" s="2">
        <f t="shared" si="8"/>
        <v>3817</v>
      </c>
      <c r="E5" s="7">
        <f t="shared" si="2"/>
        <v>9521.91256830601</v>
      </c>
      <c r="F5" s="7">
        <f t="shared" si="9"/>
        <v>51.891304347826086</v>
      </c>
      <c r="G5" s="2">
        <v>213</v>
      </c>
      <c r="H5" s="2">
        <v>0</v>
      </c>
      <c r="I5" s="1">
        <v>3000</v>
      </c>
      <c r="J5" t="str">
        <f t="shared" si="3"/>
        <v>Normal Capacity</v>
      </c>
      <c r="K5" s="2">
        <f t="shared" si="4"/>
        <v>1884</v>
      </c>
      <c r="M5" s="3">
        <f t="shared" si="0"/>
        <v>0.628</v>
      </c>
      <c r="N5" s="5">
        <f>108.88*1.16/1.95583</f>
        <v>64.57657362858734</v>
      </c>
      <c r="O5" s="6">
        <v>0.009</v>
      </c>
      <c r="P5" s="5">
        <f t="shared" si="10"/>
        <v>34.352999999999994</v>
      </c>
      <c r="Q5" s="1"/>
      <c r="S5" s="5">
        <f t="shared" si="5"/>
        <v>608.0084683663713</v>
      </c>
      <c r="T5" s="6">
        <f t="shared" si="6"/>
        <v>0.06367914415232209</v>
      </c>
      <c r="U5" s="5">
        <f t="shared" si="7"/>
        <v>606.3472430429658</v>
      </c>
    </row>
    <row r="6" spans="1:21" ht="12.75">
      <c r="A6" s="4">
        <v>36708</v>
      </c>
      <c r="B6" s="23">
        <f t="shared" si="1"/>
        <v>548</v>
      </c>
      <c r="C6" s="2">
        <v>11432</v>
      </c>
      <c r="D6" s="2">
        <f t="shared" si="8"/>
        <v>1884</v>
      </c>
      <c r="E6" s="7">
        <f t="shared" si="2"/>
        <v>7614.379562043795</v>
      </c>
      <c r="F6" s="7">
        <f t="shared" si="9"/>
        <v>62.81318681318681</v>
      </c>
      <c r="G6" s="2">
        <v>223</v>
      </c>
      <c r="H6" s="2">
        <v>0</v>
      </c>
      <c r="I6" s="1">
        <v>3000</v>
      </c>
      <c r="J6" t="str">
        <f t="shared" si="3"/>
        <v>Normal Capacity</v>
      </c>
      <c r="K6" s="2">
        <f t="shared" si="4"/>
        <v>2505</v>
      </c>
      <c r="M6" s="3">
        <f t="shared" si="0"/>
        <v>0.835</v>
      </c>
      <c r="N6" s="5">
        <f>N5</f>
        <v>64.57657362858734</v>
      </c>
      <c r="O6" s="6">
        <v>0.01</v>
      </c>
      <c r="P6" s="5">
        <f t="shared" si="10"/>
        <v>18.84</v>
      </c>
      <c r="Q6" s="1"/>
      <c r="S6" s="5">
        <f t="shared" si="5"/>
        <v>689.5410419949586</v>
      </c>
      <c r="T6" s="6">
        <f t="shared" si="6"/>
        <v>0.06031674615071367</v>
      </c>
      <c r="U6" s="5">
        <f t="shared" si="7"/>
        <v>459.2745991389779</v>
      </c>
    </row>
    <row r="7" spans="1:21" ht="12.75">
      <c r="A7" s="4">
        <v>37073</v>
      </c>
      <c r="B7" s="23">
        <f t="shared" si="1"/>
        <v>913</v>
      </c>
      <c r="C7" s="2">
        <v>13937</v>
      </c>
      <c r="D7" s="2">
        <f t="shared" si="8"/>
        <v>2505</v>
      </c>
      <c r="E7" s="7">
        <f t="shared" si="2"/>
        <v>5571.746987951808</v>
      </c>
      <c r="F7" s="7">
        <f t="shared" si="9"/>
        <v>38.18356164383562</v>
      </c>
      <c r="G7" s="2">
        <v>249</v>
      </c>
      <c r="H7" s="2">
        <v>0</v>
      </c>
      <c r="I7" s="1">
        <v>6000</v>
      </c>
      <c r="J7" t="str">
        <f t="shared" si="3"/>
        <v>High Capacity</v>
      </c>
      <c r="K7" s="2">
        <f t="shared" si="4"/>
        <v>5073</v>
      </c>
      <c r="L7">
        <v>4152</v>
      </c>
      <c r="M7" s="3">
        <f t="shared" si="0"/>
        <v>0.8455</v>
      </c>
      <c r="N7" s="5">
        <f>150.4/1.95583</f>
        <v>76.89829893191127</v>
      </c>
      <c r="O7" s="6">
        <v>0.0089</v>
      </c>
      <c r="P7" s="5">
        <f t="shared" si="10"/>
        <v>22.2945</v>
      </c>
      <c r="Q7" s="1"/>
      <c r="S7" s="5">
        <f t="shared" si="5"/>
        <v>791.4893409268699</v>
      </c>
      <c r="T7" s="6">
        <f t="shared" si="6"/>
        <v>0.05679051021933486</v>
      </c>
      <c r="U7" s="5">
        <f t="shared" si="7"/>
        <v>316.4223542588253</v>
      </c>
    </row>
    <row r="8" spans="1:21" ht="12.75">
      <c r="A8" s="4">
        <v>37330</v>
      </c>
      <c r="B8" s="23">
        <f t="shared" si="1"/>
        <v>1170</v>
      </c>
      <c r="C8" s="2">
        <v>19010</v>
      </c>
      <c r="D8" s="2">
        <f t="shared" si="8"/>
        <v>5073</v>
      </c>
      <c r="E8" s="7">
        <f t="shared" si="2"/>
        <v>5930.470085470085</v>
      </c>
      <c r="F8" s="7">
        <f t="shared" si="9"/>
        <v>73.96887159533074</v>
      </c>
      <c r="G8" s="2">
        <v>283</v>
      </c>
      <c r="H8" s="2">
        <v>0</v>
      </c>
      <c r="I8" s="1">
        <v>6000</v>
      </c>
      <c r="J8" t="str">
        <f t="shared" si="3"/>
        <v>High Capacity</v>
      </c>
      <c r="K8" s="2">
        <f>C10-C8</f>
        <v>4680</v>
      </c>
      <c r="M8" s="3">
        <f>(C10-C8)/I8</f>
        <v>0.78</v>
      </c>
      <c r="N8" s="5">
        <f>150.4/1.95583</f>
        <v>76.89829893191127</v>
      </c>
      <c r="O8" s="6">
        <v>0.0094</v>
      </c>
      <c r="P8" s="5">
        <f t="shared" si="10"/>
        <v>47.6862</v>
      </c>
      <c r="Q8" s="1"/>
      <c r="S8" s="5">
        <f t="shared" si="5"/>
        <v>913.5373398587813</v>
      </c>
      <c r="T8" s="6">
        <f t="shared" si="6"/>
        <v>0.048055620192466134</v>
      </c>
      <c r="U8" s="5">
        <f t="shared" si="7"/>
        <v>284.99241799013265</v>
      </c>
    </row>
    <row r="9" spans="1:21" ht="12.75">
      <c r="A9" s="4">
        <v>38015</v>
      </c>
      <c r="B9" s="23">
        <f t="shared" si="1"/>
        <v>1855</v>
      </c>
      <c r="C9" s="2">
        <v>22962</v>
      </c>
      <c r="D9" s="2">
        <f t="shared" si="8"/>
        <v>3952</v>
      </c>
      <c r="E9" s="7">
        <f t="shared" si="2"/>
        <v>4518.129380053909</v>
      </c>
      <c r="F9" s="7">
        <f t="shared" si="9"/>
        <v>33.52116788321168</v>
      </c>
      <c r="G9" s="2">
        <v>304</v>
      </c>
      <c r="H9" s="2">
        <v>0</v>
      </c>
      <c r="I9" s="1"/>
      <c r="K9" s="2"/>
      <c r="N9" s="5"/>
      <c r="O9" s="6">
        <f>G$15</f>
        <v>0.007856379327999999</v>
      </c>
      <c r="P9" s="5">
        <f>O9*D9</f>
        <v>31.048411104255994</v>
      </c>
      <c r="Q9" s="1">
        <v>20000</v>
      </c>
      <c r="R9" s="5">
        <v>90</v>
      </c>
      <c r="S9" s="5">
        <f t="shared" si="5"/>
        <v>1040.6861398587812</v>
      </c>
      <c r="T9" s="6">
        <f t="shared" si="6"/>
        <v>0.04532210346915692</v>
      </c>
      <c r="U9" s="5">
        <f t="shared" si="7"/>
        <v>204.77112724984104</v>
      </c>
    </row>
    <row r="10" spans="1:21" ht="13.5" thickBot="1">
      <c r="A10" s="4">
        <f ca="1">TODAY()</f>
        <v>38761</v>
      </c>
      <c r="B10" s="23">
        <f t="shared" si="1"/>
        <v>2601</v>
      </c>
      <c r="C10" s="2">
        <f>728+C9</f>
        <v>23690</v>
      </c>
      <c r="D10" s="2">
        <f t="shared" si="8"/>
        <v>728</v>
      </c>
      <c r="E10" s="7">
        <f t="shared" si="2"/>
        <v>3324.4329104190697</v>
      </c>
      <c r="F10" s="7">
        <f t="shared" si="9"/>
        <v>31.75603217158177</v>
      </c>
      <c r="G10" s="2">
        <v>2</v>
      </c>
      <c r="H10" s="2">
        <v>0</v>
      </c>
      <c r="I10" s="1">
        <v>6000</v>
      </c>
      <c r="J10" t="str">
        <f t="shared" si="3"/>
        <v>High Capacity</v>
      </c>
      <c r="K10" s="2">
        <f t="shared" si="4"/>
        <v>0</v>
      </c>
      <c r="M10" s="3">
        <f t="shared" si="0"/>
        <v>0</v>
      </c>
      <c r="N10" s="5">
        <v>112.52</v>
      </c>
      <c r="O10" s="6">
        <f>G$15</f>
        <v>0.007856379327999999</v>
      </c>
      <c r="P10" s="5">
        <f t="shared" si="10"/>
        <v>5.719444150783999</v>
      </c>
      <c r="Q10" s="1"/>
      <c r="R10" s="5"/>
      <c r="S10" s="5">
        <f t="shared" si="5"/>
        <v>1158.9255840095652</v>
      </c>
      <c r="T10" s="6">
        <f t="shared" si="6"/>
        <v>0.04892045521357388</v>
      </c>
      <c r="U10" s="5">
        <f t="shared" si="7"/>
        <v>162.63277130468717</v>
      </c>
    </row>
    <row r="11" spans="1:21" s="11" customFormat="1" ht="12.75">
      <c r="A11" s="8" t="s">
        <v>13</v>
      </c>
      <c r="B11" s="24"/>
      <c r="C11" s="9">
        <f>MAX(C2:C10)</f>
        <v>23690</v>
      </c>
      <c r="D11" s="9">
        <f>AVERAGE(D2:D10)</f>
        <v>2961.25</v>
      </c>
      <c r="E11" s="9">
        <f>E10</f>
        <v>3324.4329104190697</v>
      </c>
      <c r="F11" s="9"/>
      <c r="G11" s="9">
        <f>MAX(G2:G10)</f>
        <v>304</v>
      </c>
      <c r="H11" s="9">
        <f>MAX(H2:H10)</f>
        <v>0</v>
      </c>
      <c r="I11" s="10">
        <f>SUM(I2:I10)</f>
        <v>39000</v>
      </c>
      <c r="M11" s="12">
        <f>AVERAGE(M2:M8)</f>
        <v>0.7294761904761905</v>
      </c>
      <c r="N11" s="13">
        <f>SUM(N2:N10)</f>
        <v>602.9474911418681</v>
      </c>
      <c r="O11" s="14">
        <f>AVERAGE(O2:O10)</f>
        <v>0.008723639850666667</v>
      </c>
      <c r="P11" s="13">
        <f>SUM(P2:P10)</f>
        <v>209.32155525503998</v>
      </c>
      <c r="Q11" s="10">
        <f>SUM(Q2:Q10)</f>
        <v>40000</v>
      </c>
      <c r="R11" s="13">
        <f>SUM(R2:R10)</f>
        <v>90</v>
      </c>
      <c r="S11" s="13">
        <f>MAX(S2:S10)</f>
        <v>1158.9255840095652</v>
      </c>
      <c r="T11" s="14">
        <f>T10</f>
        <v>0.04892045521357388</v>
      </c>
      <c r="U11" s="13">
        <f>U10</f>
        <v>162.63277130468717</v>
      </c>
    </row>
    <row r="12" spans="1:21" s="18" customFormat="1" ht="12.75">
      <c r="A12" s="15"/>
      <c r="B12" s="25"/>
      <c r="C12" s="16"/>
      <c r="D12" s="16"/>
      <c r="E12" s="16"/>
      <c r="F12" s="16"/>
      <c r="G12" s="16"/>
      <c r="H12" s="16"/>
      <c r="I12" s="17"/>
      <c r="M12" s="19"/>
      <c r="N12" s="20"/>
      <c r="O12" s="21"/>
      <c r="P12" s="21"/>
      <c r="Q12" s="17" t="s">
        <v>14</v>
      </c>
      <c r="R12" s="20"/>
      <c r="S12" s="20"/>
      <c r="T12" s="21"/>
      <c r="U12" s="20"/>
    </row>
    <row r="13" spans="17:19" ht="12.75">
      <c r="Q13" s="1">
        <v>20000</v>
      </c>
      <c r="R13" s="5">
        <v>81.88</v>
      </c>
      <c r="S13" s="5"/>
    </row>
    <row r="14" spans="1:16" ht="12.75">
      <c r="A14" s="4" t="s">
        <v>7</v>
      </c>
      <c r="C14" s="1">
        <v>2500</v>
      </c>
      <c r="D14" s="1"/>
      <c r="G14" s="5">
        <f>17.63*1.16*0.98*0.98</f>
        <v>19.640948319999996</v>
      </c>
      <c r="I14" s="1">
        <v>3000</v>
      </c>
      <c r="N14" s="5"/>
      <c r="O14" s="5"/>
      <c r="P14" s="5"/>
    </row>
    <row r="15" spans="3:16" ht="12.75">
      <c r="C15" s="2" t="s">
        <v>8</v>
      </c>
      <c r="G15" s="6">
        <f>G14/C14</f>
        <v>0.007856379327999999</v>
      </c>
      <c r="I15" s="1">
        <v>6000</v>
      </c>
      <c r="N15" s="5">
        <f>86.4*1.16*0.98*0.98</f>
        <v>96.2551296</v>
      </c>
      <c r="O15" s="5"/>
      <c r="P15" s="5"/>
    </row>
    <row r="16" spans="1:7" ht="12.75">
      <c r="A16" s="4" t="s">
        <v>10</v>
      </c>
      <c r="G16" s="5">
        <f>499/1.95583</f>
        <v>255.13464871691303</v>
      </c>
    </row>
    <row r="17" ht="12.75"/>
    <row r="19" ht="12.75"/>
    <row r="20" ht="12.75"/>
    <row r="21" ht="12.75"/>
    <row r="22" ht="12.75"/>
    <row r="23" ht="12.75"/>
  </sheetData>
  <printOptions/>
  <pageMargins left="0.75" right="0.75" top="1" bottom="1"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Zahnarzt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Minolta Drucker Vebrauch</dc:title>
  <dc:subject/>
  <dc:creator>Jost Jahn</dc:creator>
  <cp:keywords/>
  <dc:description/>
  <cp:lastModifiedBy>Jost Jahn</cp:lastModifiedBy>
  <dcterms:created xsi:type="dcterms:W3CDTF">2002-03-15T17:58:31Z</dcterms:created>
  <cp:category/>
  <cp:version/>
  <cp:contentType/>
  <cp:contentStatus/>
</cp:coreProperties>
</file>